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615" windowHeight="13485"/>
  </bookViews>
  <sheets>
    <sheet name="downloadnab" sheetId="1" r:id="rId1"/>
  </sheets>
  <calcPr calcId="145621"/>
</workbook>
</file>

<file path=xl/calcChain.xml><?xml version="1.0" encoding="utf-8"?>
<calcChain xmlns="http://schemas.openxmlformats.org/spreadsheetml/2006/main">
  <c r="Q9" i="1" l="1"/>
  <c r="I9" i="1"/>
  <c r="F9" i="1"/>
  <c r="E9" i="1"/>
  <c r="A9" i="1"/>
  <c r="Q8" i="1"/>
  <c r="I8" i="1"/>
  <c r="F8" i="1"/>
  <c r="E8" i="1"/>
  <c r="A8" i="1"/>
  <c r="Q7" i="1"/>
  <c r="I7" i="1"/>
  <c r="F7" i="1"/>
  <c r="E7" i="1"/>
  <c r="A7" i="1"/>
  <c r="Q6" i="1"/>
  <c r="I6" i="1"/>
  <c r="F6" i="1"/>
  <c r="E6" i="1"/>
  <c r="A6" i="1"/>
  <c r="Q5" i="1"/>
  <c r="I5" i="1"/>
  <c r="F5" i="1"/>
  <c r="E5" i="1"/>
  <c r="A5" i="1"/>
</calcChain>
</file>

<file path=xl/sharedStrings.xml><?xml version="1.0" encoding="utf-8"?>
<sst xmlns="http://schemas.openxmlformats.org/spreadsheetml/2006/main" count="50" uniqueCount="35">
  <si>
    <r>
      <t xml:space="preserve">REGISTAR UGOVORA na dan 11.1.2019.           </t>
    </r>
    <r>
      <rPr>
        <sz val="12"/>
        <color rgb="FF000000"/>
        <rFont val="Times New Roman"/>
        <family val="1"/>
        <charset val="238"/>
      </rPr>
      <t>Aktivni ugovori od: 06.05.0015. do: 30.09.2442.</t>
    </r>
    <r>
      <rPr>
        <b/>
        <sz val="12"/>
        <color rgb="FF000000"/>
        <rFont val="Times New Roman"/>
        <family val="1"/>
        <charset val="238"/>
      </rPr>
      <t xml:space="preserve"> </t>
    </r>
  </si>
  <si>
    <t>Oznaka ugovora</t>
  </si>
  <si>
    <t>Vrsta ugovora</t>
  </si>
  <si>
    <t>Status ugovora</t>
  </si>
  <si>
    <t>Dostavljen</t>
  </si>
  <si>
    <t>Poveznica – Okvirni sporazum</t>
  </si>
  <si>
    <t>Poveznica – Ugovor</t>
  </si>
  <si>
    <t>Klasa</t>
  </si>
  <si>
    <t>Predmet ugovora</t>
  </si>
  <si>
    <t>Evidencijski broj nabave</t>
  </si>
  <si>
    <t>Iznos sklopljenog ugovora bez PDV-a</t>
  </si>
  <si>
    <t>Iznos ugovora + PDV</t>
  </si>
  <si>
    <t>Datum registracije ugovora</t>
  </si>
  <si>
    <t>Datum sklapanja ugovora</t>
  </si>
  <si>
    <t>Datum početka primjene</t>
  </si>
  <si>
    <t>Datum isteka ugovora</t>
  </si>
  <si>
    <t>Rok sklapanja ugovora</t>
  </si>
  <si>
    <t>Ponuditelj/i</t>
  </si>
  <si>
    <t>Konačni datum izvršenja (korisnici)</t>
  </si>
  <si>
    <t>Konačni datum izvršenja (ponuditelji)</t>
  </si>
  <si>
    <t>Realizacija korisnici</t>
  </si>
  <si>
    <t>Realizacija ponuditelji</t>
  </si>
  <si>
    <t>Procijenjena vrijednost</t>
  </si>
  <si>
    <t>Napomena</t>
  </si>
  <si>
    <t>Korisnik ugovora</t>
  </si>
  <si>
    <t>U po OS</t>
  </si>
  <si>
    <t>DA</t>
  </si>
  <si>
    <t>Opskrba električnom energijom</t>
  </si>
  <si>
    <t>SVEUČILIŠTE U SPLITU - SVEUČILIŠNA KNJIŽNICA</t>
  </si>
  <si>
    <t>U pripremi</t>
  </si>
  <si>
    <t>Elektroničke komunikacijske usluge u nepokretnoj mreži</t>
  </si>
  <si>
    <t>Aktivan</t>
  </si>
  <si>
    <t>Poštanske usluge</t>
  </si>
  <si>
    <t>Gorivo</t>
  </si>
  <si>
    <t xml:space="preserve">Aktivan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</si>
</sst>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/>
    <xf numFmtId="0" fontId="19" fillId="33" borderId="10" xfId="0" applyFont="1" applyFill="1" applyBorder="1" applyAlignment="1">
      <alignment horizontal="center" wrapText="1"/>
    </xf>
    <xf numFmtId="0" fontId="0" fillId="34" borderId="10" xfId="0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wrapText="1"/>
    </xf>
    <xf numFmtId="4" fontId="18" fillId="34" borderId="10" xfId="0" applyNumberFormat="1" applyFont="1" applyFill="1" applyBorder="1" applyAlignment="1">
      <alignment horizontal="right" wrapText="1"/>
    </xf>
    <xf numFmtId="14" fontId="18" fillId="34" borderId="10" xfId="0" applyNumberFormat="1" applyFont="1" applyFill="1" applyBorder="1" applyAlignment="1">
      <alignment wrapText="1"/>
    </xf>
    <xf numFmtId="0" fontId="18" fillId="34" borderId="10" xfId="0" applyFont="1" applyFill="1" applyBorder="1" applyAlignment="1">
      <alignment horizontal="right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showGridLines="0" tabSelected="1" zoomScale="86" zoomScaleNormal="86" workbookViewId="0">
      <selection activeCell="E1" sqref="E1"/>
    </sheetView>
  </sheetViews>
  <sheetFormatPr defaultRowHeight="15" x14ac:dyDescent="0.25"/>
  <cols>
    <col min="1" max="1" width="16.7109375" bestFit="1" customWidth="1"/>
    <col min="2" max="2" width="14.7109375" bestFit="1" customWidth="1"/>
    <col min="3" max="3" width="11.42578125" customWidth="1"/>
    <col min="4" max="4" width="13.7109375" customWidth="1"/>
    <col min="5" max="5" width="24" customWidth="1"/>
    <col min="6" max="6" width="9.28515625" customWidth="1"/>
    <col min="7" max="7" width="10.85546875" customWidth="1"/>
    <col min="8" max="8" width="21.42578125" customWidth="1"/>
    <col min="9" max="9" width="19.140625" customWidth="1"/>
    <col min="10" max="10" width="21" customWidth="1"/>
    <col min="11" max="11" width="16.28515625" customWidth="1"/>
    <col min="12" max="12" width="20.7109375" customWidth="1"/>
    <col min="13" max="13" width="16.140625" customWidth="1"/>
    <col min="14" max="14" width="17.5703125" customWidth="1"/>
    <col min="15" max="15" width="14.5703125" customWidth="1"/>
    <col min="16" max="16" width="11.28515625" customWidth="1"/>
    <col min="17" max="17" width="11.5703125" bestFit="1" customWidth="1"/>
    <col min="18" max="18" width="12.5703125" customWidth="1"/>
    <col min="19" max="19" width="15.85546875" customWidth="1"/>
    <col min="20" max="20" width="18.5703125" customWidth="1"/>
    <col min="21" max="21" width="16.42578125" customWidth="1"/>
    <col min="22" max="22" width="16.5703125" customWidth="1"/>
    <col min="23" max="23" width="14.140625" customWidth="1"/>
    <col min="24" max="24" width="23.28515625" customWidth="1"/>
  </cols>
  <sheetData>
    <row r="1" spans="1:24" ht="15.75" x14ac:dyDescent="0.25">
      <c r="A1" s="1" t="s">
        <v>0</v>
      </c>
    </row>
    <row r="4" spans="1:24" ht="106.9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</row>
    <row r="5" spans="1:24" ht="90.75" customHeight="1" x14ac:dyDescent="0.25">
      <c r="A5" s="4" t="str">
        <f>"UJN-BSS-445/2018"</f>
        <v>UJN-BSS-445/2018</v>
      </c>
      <c r="B5" s="4" t="s">
        <v>25</v>
      </c>
      <c r="C5" s="4" t="s">
        <v>34</v>
      </c>
      <c r="D5" s="5" t="s">
        <v>26</v>
      </c>
      <c r="E5" s="4" t="str">
        <f>"2/2017-8"</f>
        <v>2/2017-8</v>
      </c>
      <c r="F5" s="4" t="str">
        <f>""</f>
        <v/>
      </c>
      <c r="G5" s="3"/>
      <c r="H5" s="4" t="s">
        <v>30</v>
      </c>
      <c r="I5" s="4" t="str">
        <f>"2/2017"</f>
        <v>2/2017</v>
      </c>
      <c r="J5" s="6">
        <v>18324</v>
      </c>
      <c r="K5" s="6">
        <v>22905</v>
      </c>
      <c r="L5" s="7">
        <v>43360</v>
      </c>
      <c r="M5" s="7">
        <v>43293</v>
      </c>
      <c r="N5" s="7">
        <v>43293</v>
      </c>
      <c r="O5" s="7">
        <v>43658</v>
      </c>
      <c r="P5" s="3"/>
      <c r="Q5" s="4" t="str">
        <f>CONCATENATE("1. Zajednica ponuditelja: ",CHAR(10),"    HRVATSKI TELEKOM D.D.",CHAR(10),"    ISKON INTERNET",CHAR(10),"    OT - OPTIMA TELEKOM")</f>
        <v>1. Zajednica ponuditelja: 
    HRVATSKI TELEKOM D.D.
    ISKON INTERNET
    OT - OPTIMA TELEKOM</v>
      </c>
      <c r="R5" s="7">
        <v>43465</v>
      </c>
      <c r="S5" s="3"/>
      <c r="T5" s="6">
        <v>8131.54</v>
      </c>
      <c r="U5" s="8">
        <v>0</v>
      </c>
      <c r="V5" s="8">
        <v>0</v>
      </c>
      <c r="W5" s="4"/>
      <c r="X5" s="4" t="s">
        <v>28</v>
      </c>
    </row>
    <row r="6" spans="1:24" ht="90.75" customHeight="1" x14ac:dyDescent="0.25">
      <c r="A6" s="4" t="str">
        <f>"O-18-992"</f>
        <v>O-18-992</v>
      </c>
      <c r="B6" s="4" t="s">
        <v>25</v>
      </c>
      <c r="C6" s="4" t="s">
        <v>31</v>
      </c>
      <c r="D6" s="5" t="s">
        <v>26</v>
      </c>
      <c r="E6" s="4" t="str">
        <f>"9/2017-2"</f>
        <v>9/2017-2</v>
      </c>
      <c r="F6" s="4" t="str">
        <f>""</f>
        <v/>
      </c>
      <c r="G6" s="3"/>
      <c r="H6" s="4" t="s">
        <v>27</v>
      </c>
      <c r="I6" s="4" t="str">
        <f>"9/2017"</f>
        <v>9/2017</v>
      </c>
      <c r="J6" s="6">
        <v>1107044.51</v>
      </c>
      <c r="K6" s="6">
        <v>1383805.64</v>
      </c>
      <c r="L6" s="7">
        <v>43209</v>
      </c>
      <c r="M6" s="7">
        <v>43160</v>
      </c>
      <c r="N6" s="7">
        <v>43160</v>
      </c>
      <c r="O6" s="7">
        <v>43891</v>
      </c>
      <c r="P6" s="3"/>
      <c r="Q6" s="4" t="str">
        <f>CONCATENATE("HEP-OPSKRBA D.O.O.")</f>
        <v>HEP-OPSKRBA D.O.O.</v>
      </c>
      <c r="R6" s="7">
        <v>43465</v>
      </c>
      <c r="S6" s="3"/>
      <c r="T6" s="6">
        <v>703254.27</v>
      </c>
      <c r="U6" s="8">
        <v>0</v>
      </c>
      <c r="V6" s="8">
        <v>0</v>
      </c>
      <c r="W6" s="4"/>
      <c r="X6" s="4" t="s">
        <v>28</v>
      </c>
    </row>
    <row r="7" spans="1:24" ht="90.75" customHeight="1" x14ac:dyDescent="0.25">
      <c r="A7" s="4" t="str">
        <f>"DP-02-/9/3-005640/18"</f>
        <v>DP-02-/9/3-005640/18</v>
      </c>
      <c r="B7" s="4" t="s">
        <v>25</v>
      </c>
      <c r="C7" s="4" t="s">
        <v>31</v>
      </c>
      <c r="D7" s="5" t="s">
        <v>26</v>
      </c>
      <c r="E7" s="4" t="str">
        <f>"8/2017-A"</f>
        <v>8/2017-A</v>
      </c>
      <c r="F7" s="4" t="str">
        <f>""</f>
        <v/>
      </c>
      <c r="G7" s="3"/>
      <c r="H7" s="4" t="s">
        <v>32</v>
      </c>
      <c r="I7" s="4" t="str">
        <f>"8/2017"</f>
        <v>8/2017</v>
      </c>
      <c r="J7" s="6">
        <v>28553.94</v>
      </c>
      <c r="K7" s="6">
        <v>35692.43</v>
      </c>
      <c r="L7" s="7">
        <v>43209</v>
      </c>
      <c r="M7" s="7">
        <v>43156</v>
      </c>
      <c r="N7" s="7">
        <v>43156</v>
      </c>
      <c r="O7" s="7">
        <v>43890</v>
      </c>
      <c r="P7" s="3"/>
      <c r="Q7" s="4" t="str">
        <f>CONCATENATE("HRVATSKA POŠTA D.D.")</f>
        <v>HRVATSKA POŠTA D.D.</v>
      </c>
      <c r="R7" s="7">
        <v>43465</v>
      </c>
      <c r="S7" s="3"/>
      <c r="T7" s="6">
        <v>11607.62</v>
      </c>
      <c r="U7" s="8">
        <v>0</v>
      </c>
      <c r="V7" s="8">
        <v>0</v>
      </c>
      <c r="W7" s="4"/>
      <c r="X7" s="4" t="s">
        <v>28</v>
      </c>
    </row>
    <row r="8" spans="1:24" ht="90.75" customHeight="1" x14ac:dyDescent="0.25">
      <c r="A8" s="4" t="str">
        <f>"DP-02/9/3-005640/18-01"</f>
        <v>DP-02/9/3-005640/18-01</v>
      </c>
      <c r="B8" s="4" t="s">
        <v>25</v>
      </c>
      <c r="C8" s="4" t="s">
        <v>31</v>
      </c>
      <c r="D8" s="5" t="s">
        <v>26</v>
      </c>
      <c r="E8" s="4" t="str">
        <f>"8/2017-B"</f>
        <v>8/2017-B</v>
      </c>
      <c r="F8" s="4" t="str">
        <f>""</f>
        <v/>
      </c>
      <c r="G8" s="3"/>
      <c r="H8" s="4" t="s">
        <v>32</v>
      </c>
      <c r="I8" s="4" t="str">
        <f>"8/2017"</f>
        <v>8/2017</v>
      </c>
      <c r="J8" s="6">
        <v>8580</v>
      </c>
      <c r="K8" s="6">
        <v>10385</v>
      </c>
      <c r="L8" s="7">
        <v>43209</v>
      </c>
      <c r="M8" s="7">
        <v>43150</v>
      </c>
      <c r="N8" s="7">
        <v>43156</v>
      </c>
      <c r="O8" s="7">
        <v>43890</v>
      </c>
      <c r="P8" s="3"/>
      <c r="Q8" s="4" t="str">
        <f>CONCATENATE("HRVATSKA POŠTA D.D.")</f>
        <v>HRVATSKA POŠTA D.D.</v>
      </c>
      <c r="R8" s="7">
        <v>43465</v>
      </c>
      <c r="S8" s="3"/>
      <c r="T8" s="8">
        <v>689</v>
      </c>
      <c r="U8" s="8">
        <v>0</v>
      </c>
      <c r="V8" s="8">
        <v>0</v>
      </c>
      <c r="W8" s="4"/>
      <c r="X8" s="4" t="s">
        <v>28</v>
      </c>
    </row>
    <row r="9" spans="1:24" ht="90.75" customHeight="1" x14ac:dyDescent="0.25">
      <c r="A9" s="4" t="str">
        <f>"INA-UG 00302/2017"</f>
        <v>INA-UG 00302/2017</v>
      </c>
      <c r="B9" s="4" t="s">
        <v>25</v>
      </c>
      <c r="C9" s="4" t="s">
        <v>29</v>
      </c>
      <c r="D9" s="5" t="s">
        <v>26</v>
      </c>
      <c r="E9" s="4" t="str">
        <f>"8/2016-I"</f>
        <v>8/2016-I</v>
      </c>
      <c r="F9" s="4" t="str">
        <f>""</f>
        <v/>
      </c>
      <c r="G9" s="3"/>
      <c r="H9" s="4" t="s">
        <v>33</v>
      </c>
      <c r="I9" s="4" t="str">
        <f>"8/2016"</f>
        <v>8/2016</v>
      </c>
      <c r="J9" s="6">
        <v>22004.880000000001</v>
      </c>
      <c r="K9" s="6">
        <v>27506.1</v>
      </c>
      <c r="L9" s="7">
        <v>42926</v>
      </c>
      <c r="M9" s="7">
        <v>42826</v>
      </c>
      <c r="N9" s="7">
        <v>42826</v>
      </c>
      <c r="O9" s="7">
        <v>43555</v>
      </c>
      <c r="P9" s="3"/>
      <c r="Q9" s="4" t="str">
        <f>CONCATENATE("INA INDUSTRIJA NAFTE D.D.")</f>
        <v>INA INDUSTRIJA NAFTE D.D.</v>
      </c>
      <c r="R9" s="7">
        <v>43465</v>
      </c>
      <c r="S9" s="3"/>
      <c r="T9" s="6">
        <v>7335.52</v>
      </c>
      <c r="U9" s="8">
        <v>0</v>
      </c>
      <c r="V9" s="8">
        <v>0</v>
      </c>
      <c r="W9" s="4"/>
      <c r="X9" s="4" t="s">
        <v>28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downloadnab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Broj U In2</dc:title>
  <dc:creator>Trze Jakelić Helena</dc:creator>
  <cp:lastModifiedBy>Trze Jakelić Helena</cp:lastModifiedBy>
  <dcterms:created xsi:type="dcterms:W3CDTF">2019-01-11T13:54:26Z</dcterms:created>
  <dcterms:modified xsi:type="dcterms:W3CDTF">2019-01-17T07:13:06Z</dcterms:modified>
</cp:coreProperties>
</file>